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<sst xmlns="http://schemas.openxmlformats.org/spreadsheetml/2006/main" count="522" uniqueCount="298">
  <si>
    <t>Заказ</t>
  </si>
  <si>
    <t>Код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</si>
  <si>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</si>
  <si>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</si>
  <si>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</si>
  <si>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</si>
  <si>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</si>
  <si>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</si>
  <si>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</si>
  <si>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</si>
  <si>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</si>
  <si>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</si>
  <si>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</si>
  <si>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</si>
  <si>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</si>
  <si>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</si>
  <si>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</si>
  <si>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</si>
  <si>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</si>
  <si>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</si>
  <si>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</si>
  <si>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</si>
  <si>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</si>
  <si>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</si>
  <si>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</si>
  <si>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770894.01.01</t>
  </si>
  <si>
    <t>Бедренная грыжа: Монография / В.И.Белоконев - М.:НИЦ ИНФРА-М,2022 - 152 с.(Науч.мысль)(О)</t>
  </si>
  <si>
    <t>БЕДРЕННАЯ ГРЫЖА</t>
  </si>
  <si>
    <t>Белоконев В.И., Пушкин С.Ю., Бурнаева Н.С. и др.</t>
  </si>
  <si>
    <t>Обложка. КБС</t>
  </si>
  <si>
    <t>НИЦ ИНФРА-М</t>
  </si>
  <si>
    <t>Научная мысль</t>
  </si>
  <si>
    <t>978-5-16-017466-2</t>
  </si>
  <si>
    <t>ПРИКЛАДНЫЕ НАУКИ. ТЕХНИКА. МЕДИЦИНА</t>
  </si>
  <si>
    <t>Медицина. Фармакология</t>
  </si>
  <si>
    <t>Монография</t>
  </si>
  <si>
    <t>Дополнительное образование / Дополнительное профессиональное образование</t>
  </si>
  <si>
    <t>31.05.01, 31.05.02, 32.05.01, 31.08.67</t>
  </si>
  <si>
    <t>Самарский государственный медицинский университет</t>
  </si>
  <si>
    <t>Февраль, 2022</t>
  </si>
  <si>
    <t>708859.01.01</t>
  </si>
  <si>
    <t>Безопасная эксплуатация сис. электроснабжения: Уч.пос. / Г.В.Пачурин - М.:НИЦ ИНФРА-М,2022-205 с.-(ВО)(П)</t>
  </si>
  <si>
    <t>БЕЗОПАСНАЯ ЭКСПЛУАТАЦИЯ СИСТЕМ ЭЛЕКТРОСНАБЖЕНИЯ</t>
  </si>
  <si>
    <t>Пачурин Г.В., Маслеева О.В., Севостьянов А.А. и др.</t>
  </si>
  <si>
    <t>Переплёт 7БЦ</t>
  </si>
  <si>
    <t>Высшее образование: Бакалавриат</t>
  </si>
  <si>
    <t>978-5-16-015379-7</t>
  </si>
  <si>
    <t>Энергетика. Промышленность</t>
  </si>
  <si>
    <t>Учебное пособие</t>
  </si>
  <si>
    <t>Профессиональное образование / ВО - Бакалавриат</t>
  </si>
  <si>
    <t>13.03.02, 13.03.03, 13.03.01, 15.03.02</t>
  </si>
  <si>
    <t>Рекомендовано УМО РАЕ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13.03.02 и 13.04.02 «Электроэнергетика и электротехника», 20.03.01 «Техносферная безопасность»</t>
  </si>
  <si>
    <t>Нижегородский государственный технический университет им. Р.А. Алексеева</t>
  </si>
  <si>
    <t>Март, 2022</t>
  </si>
  <si>
    <t>768723.01.01</t>
  </si>
  <si>
    <t>Государственная деят. и эконом. функция права: Моногр. / А.Г.Чернявский - М.:НИЦ ИНФРА-М,2022-176 с.(О)</t>
  </si>
  <si>
    <t>ГОСУДАРСТВЕННАЯ ДЕЯТЕЛЬНОСТЬ И ЭКОНОМИЧЕСКАЯ ФУНКЦИЯ ПРАВА: ФИЛОСОФСКО-ПРАВОВОЕ ИССЛЕДОВАНИЕ</t>
  </si>
  <si>
    <t>Чернявский А.Г.</t>
  </si>
  <si>
    <t>978-5-16-017333-7</t>
  </si>
  <si>
    <t>ОБЩЕСТВЕННЫЕ НАУКИ.  ЭКОНОМИКА. ПРАВО</t>
  </si>
  <si>
    <t>Право. Юридические науки</t>
  </si>
  <si>
    <t>40.03.01, 40.04.01, 38.04.01, 38.06.01, 40.06.01, 38.03.01</t>
  </si>
  <si>
    <t>Военный университет Министерства обороны Российский Федерации</t>
  </si>
  <si>
    <t>765952.01.01</t>
  </si>
  <si>
    <t>Исламские финансы в странах СНГ: Моногр./ А.З.Нагимова - М.:НИЦ ИНФРА-М,2022 - 221 с.(Науч.мысль)(О)</t>
  </si>
  <si>
    <t>ИСЛАМСКИЕ ФИНАНСЫ В СТРАНАХ СНГ: ПРОШЛОЕ И БУДУЩЕЕ</t>
  </si>
  <si>
    <t>Нагимова А.З.</t>
  </si>
  <si>
    <t>978-5-16-017240-8</t>
  </si>
  <si>
    <t>Экономика. Бухгалтерский учет. Финансы</t>
  </si>
  <si>
    <t>41.03.05, 38.04.08</t>
  </si>
  <si>
    <t>Уфимский государственный нефтяной технический университет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</si>
  <si>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</si>
  <si>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</si>
  <si>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</si>
  <si>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Мельник М.В., Егорова С.Е., Кулакова Н.Г. и др.</t>
  </si>
  <si>
    <t>Переплет 7БЦ/Без шитья</t>
  </si>
  <si>
    <t>Среднее профессиональное образование</t>
  </si>
  <si>
    <t>978-5-16-017635-2</t>
  </si>
  <si>
    <t>Профессиональное образование / Среднее профессиональное образование</t>
  </si>
  <si>
    <t>38.02.04, 38.02.06, 38.02.07, 38.02.01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</si>
  <si>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</si>
  <si>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Финансовый университет при Правительстве Российской Федерации</t>
  </si>
  <si>
    <t>32</t>
  </si>
  <si>
    <t>763281.01.01</t>
  </si>
  <si>
    <t>Координация деят. субъектов права  в услов. кризиса: Моногр. / А.А.Максуров-М.:НИЦ ИНФРА-М,2022.-260 с.(Науч.мысль)(П)</t>
  </si>
  <si>
    <t>КООРДИНАЦИЯ ДЕЯТЕЛЬНОСТИ СУБЪЕКТОВ ПРАВА  В УСЛОВИЯХ КРИЗИСА</t>
  </si>
  <si>
    <t>Максуров А.А.</t>
  </si>
  <si>
    <t>978-5-16-017245-3</t>
  </si>
  <si>
    <t>40.04.01, 38.04.04, 40.06.01</t>
  </si>
  <si>
    <t>Ярославский государственный университет им. П.Г. Демидова</t>
  </si>
  <si>
    <t>720210.01.01</t>
  </si>
  <si>
    <t>Материаловедение: дизайн, архитектура: Уч.пос.: В 2 т.Т.2 / Е.Б.Володина - М.:НИЦ ИНФРА-М,2022 - 432 с.(ВО)(П)</t>
  </si>
  <si>
    <t>МАТЕРИАЛОВЕДЕНИЕ: ДИЗАЙН, АРХИТЕКТУРА, Т.2</t>
  </si>
  <si>
    <t>Володина Е.Б.</t>
  </si>
  <si>
    <t>978-5-16-015691-0</t>
  </si>
  <si>
    <t>Технические науки в целом</t>
  </si>
  <si>
    <t>07.03.01, 07.03.02, 07.03.04, 54.03.01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</si>
  <si>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среды», 54.03.01 «Дизайн» (квалификация (степень) «бакалавр») (протокол № 8 от 15.12.2021)</t>
  </si>
  <si>
    <t>ДА</t>
  </si>
  <si>
    <t>-</t>
  </si>
  <si>
    <t>775844.01.01</t>
  </si>
  <si>
    <t>Материаловедение: дизайн, архитектура: Уч.пос.: В 2 т.Т.2 / Е.Б.Володина - М.:НИЦ ИНФРА-М,2022 - 432 с.-(СПО)(П)</t>
  </si>
  <si>
    <t>978-5-16-017571-3</t>
  </si>
  <si>
    <t>07.02.01, 54.02.01, 54.01.20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</si>
  <si>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</si>
  <si>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767764.01.01</t>
  </si>
  <si>
    <t>Мировоззренческая инволюция: причины...: Моногр. / А.А.Лагунов-М.:НИЦ ИНФРА-М,2022.-195 с.(Науч.мысль)(О)</t>
  </si>
  <si>
    <t>МИРОВОЗЗРЕНЧЕСКАЯ ИНВОЛЮЦИЯ: ПРИЧИНЫ, ПОСЛЕДСТВИЯ И ПЕРСПЕКТИВЫ</t>
  </si>
  <si>
    <t>Лагунов А.А.</t>
  </si>
  <si>
    <t>978-5-16-017325-2</t>
  </si>
  <si>
    <t>ГУМАНИТАРНЫЕ НАУКИ. РЕЛИГИЯ. ИСКУССТВО</t>
  </si>
  <si>
    <t>Философия</t>
  </si>
  <si>
    <t>47.04.01, 47.06.01</t>
  </si>
  <si>
    <t>Северо-Кавказский федеральный университет</t>
  </si>
  <si>
    <t>767302.01.01</t>
  </si>
  <si>
    <t>Нанокомпьютерная терминология: Вопросы теории: Моногр. / М.Р.Милуд - М.:НИЦ ИНФРА-М,2022-125 с(Науч.мысль)(О)</t>
  </si>
  <si>
    <t>НАНОКОМПЬЮТЕРНАЯ ТЕРМИНОЛОГИЯ: ВОПРОСЫ ТЕОРИИ</t>
  </si>
  <si>
    <t>Милуд М.Р.</t>
  </si>
  <si>
    <t>978-5-16-017405-1</t>
  </si>
  <si>
    <t>Филологические науки</t>
  </si>
  <si>
    <t>09.03.01, 09.04.03, 09.04.01, 09.04.04, 09.04.02, 09.06.01, 09.05.01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</si>
  <si>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</si>
  <si>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</si>
  <si>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ВОСТОКА.</t>
  </si>
  <si>
    <t>Васечко В.Ю.</t>
  </si>
  <si>
    <t>978-5-16-017223-1</t>
  </si>
  <si>
    <t>ЕСТЕСТВЕННЫЕ НАУКИ. МАТЕМАТИКА</t>
  </si>
  <si>
    <t>Естественные науки в целом</t>
  </si>
  <si>
    <t>00.06.01</t>
  </si>
  <si>
    <t>Институт философии и права Уральского отделения Российской академии наук</t>
  </si>
  <si>
    <t>720816.01.01</t>
  </si>
  <si>
    <t>Организационное поведение: Уч. / Е.С.Балабанова - М.:НИЦ ИНФРА-М,2022 - 592 с.-(ВО: Бакалавриат)(П)</t>
  </si>
  <si>
    <t>ОРГАНИЗАЦИОННОЕ ПОВЕДЕНИЕ</t>
  </si>
  <si>
    <t>Балабанова Е.С.</t>
  </si>
  <si>
    <t>978-5-16-015732-0</t>
  </si>
  <si>
    <t>Управление (менеджмент)</t>
  </si>
  <si>
    <t>Учебник</t>
  </si>
  <si>
    <t>56.05.01, 08.03.01, 27.03.02, 38.04.02, 43.04.02, 27.04.03, 38.03.01, 38.03.02, 38.03.03, 44.03.05, 41.03.06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</si>
  <si>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</si>
  <si>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Национальный исследовательский университет "Высшая школа экономики"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</si>
  <si>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</si>
  <si>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</si>
  <si>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</si>
  <si>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Вольвак С.Ф., Ульянцев Ю.Н., Бахарев Д.Н. и др.</t>
  </si>
  <si>
    <t>978-5-16-017670-3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</si>
  <si>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</si>
  <si>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</si>
  <si>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Белгородский государственный аграрный университет им. В.Я. Горина</t>
  </si>
  <si>
    <t>240700.05.01</t>
  </si>
  <si>
    <t>Основы технич. эксплуатации электрич. и электромеханич. оборуд.: Уч. / Г.П.Ерошенко - 2 изд.-М.:НИЦ ИНФРА-М,2022.-295 с.(ВО)(П)</t>
  </si>
  <si>
    <t>ОСНОВЫ ТЕХНИЧЕСКОЙ ЭКСПЛУАТАЦИИ ЭЛЕКТРИЧЕСКОГО И ЭЛЕКТРОМЕХАНИЧЕСКОГО ОБОРУДОВАНИЯ, ИЗД.2</t>
  </si>
  <si>
    <t>Ерошенко Г.П., Кондратьева Н.П., Бакиров С.М.</t>
  </si>
  <si>
    <t>978-5-16-015803-7</t>
  </si>
  <si>
    <t>Сельское хозяйство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</si>
  <si>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</si>
  <si>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«Агроинженерия»</t>
  </si>
  <si>
    <t>Самарский национальный исследовательский университет им. академика С.П. Королева</t>
  </si>
  <si>
    <t>719351.01.01</t>
  </si>
  <si>
    <t>Основы технич. эксплуатации электрич. и электромеханич. оборуд.: Уч. / Д.В.Ерошенко - 2 изд. - М.:НИЦ ИНФРА-М,2022 - 295 с.(П)</t>
  </si>
  <si>
    <t>Ерошенко Д.В., Кондратьева Н.П., Бакиров С.М.</t>
  </si>
  <si>
    <t>978-5-16-015624-8</t>
  </si>
  <si>
    <t>13.02.11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</si>
  <si>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</si>
  <si>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770931.01.01</t>
  </si>
  <si>
    <t>Подтопление и затопление селитебных территорий: Моногр. / Б.С.Ксенофонтов - М.:НИЦ ИНФРА-М,2022 - 190 с.(О)</t>
  </si>
  <si>
    <t>ПОДТОПЛЕНИЕ И ЗАТОПЛЕНИЕ СЕЛИТЕБНЫХ ТЕРРИТОРИЙ: ВОЗМОЖНЫЕ  ПУТИ РЕШЕНИЯ</t>
  </si>
  <si>
    <t>Ксенофонтов Б.С.</t>
  </si>
  <si>
    <t>978-5-16-017431-0</t>
  </si>
  <si>
    <t>Строительство</t>
  </si>
  <si>
    <t>08.04.01, 07.04.04, 20.04.01, 20.04.02, 08.06.01, 20.06.01, 20.07.01, 07.09.04</t>
  </si>
  <si>
    <t>Московский государственный технический университет им. Н.Э. Баумана</t>
  </si>
  <si>
    <t>777880.01.01</t>
  </si>
  <si>
    <t>Правовые пробл. устойчивого пространств. развития гос. - участников СНГ / Е.А.Галиновская -М.:НИЦ ИНФРА-М,2022.-456 с.(П)</t>
  </si>
  <si>
    <t>ПРАВОВЫЕ ПРОБЛЕМЫ УСТОЙЧИВОГО ПРОСТРАНСТВЕННОГО РАЗВИТИЯ ГОСУДАРСТВ - УЧАСТНИКОВ СНГ</t>
  </si>
  <si>
    <t>Галиновская Е.А., Пономарев М.В., Азимзода А.Ш. и др.</t>
  </si>
  <si>
    <t>ИЗиСП</t>
  </si>
  <si>
    <t>978-5-16-017681-9</t>
  </si>
  <si>
    <t>05.03.02, 40.04.01, 05.06.01, 40.06.01</t>
  </si>
  <si>
    <t>Институт законодательства и сравнительного правоведения при Правительстве Российской Федерации</t>
  </si>
  <si>
    <t>672425.07.01</t>
  </si>
  <si>
    <t>Правоохранительные органы РФ: Уч. / Ю.Б.Чупилкин - 2 изд. - М.:Юр.Норма, НИЦ ИНФРА-М,2022 - 416 с.(П)</t>
  </si>
  <si>
    <t>ПРАВООХРАНИТЕЛЬНЫЕ ОРГАНЫ РОССИЙСКОЙ ФЕДЕРАЦИИ, ИЗД.2</t>
  </si>
  <si>
    <t>Чупилкин Ю.Б., Воронцов С.А., Ляхов Ю.А. и др.</t>
  </si>
  <si>
    <t>Юр. НОРМА</t>
  </si>
  <si>
    <t>978-5-00156-246-7</t>
  </si>
  <si>
    <t>40.05.04, 40.02.01, 40.02.02, 40.03.01, 40.04.01, 40.05.01, 40.05.02, 40.05.03, 40.02.03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</si>
  <si>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</si>
  <si>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778410.01.01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</si>
  <si>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</si>
  <si>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</si>
  <si>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</si>
  <si>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</si>
  <si>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40.02.01</t>
  </si>
  <si>
    <t>776402.01.01</t>
  </si>
  <si>
    <t>Православное вероучение...: Уч.пос. / А.А.Карпиков - М.:НИЦ ИНФРА-М,2022 - 268 с.-(ВО)(П)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</si>
  <si>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</si>
  <si>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</si>
  <si>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978-5-16-017600-0</t>
  </si>
  <si>
    <t>Религия. Теология</t>
  </si>
  <si>
    <t>48.04.01, 48.03.01</t>
  </si>
  <si>
    <t>Московский государственный университет технологий и управления им. К.Г. Разумовского</t>
  </si>
  <si>
    <t>23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</si>
  <si>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</si>
  <si>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</si>
  <si>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</si>
  <si>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</si>
  <si>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ИД Форум</t>
  </si>
  <si>
    <t>978-5-8199-0932-4</t>
  </si>
  <si>
    <t>Информатика. Вычислительная техника</t>
  </si>
  <si>
    <t>38.02.04, 38.02.05, 38.02.06, 38.02.07, 38.02.01, 38.02.02, 38.02.03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</si>
  <si>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</si>
  <si>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</si>
  <si>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</si>
  <si>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</si>
  <si>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</si>
  <si>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</si>
  <si>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38.04.01, 38.04.02, 38.04.03, 38.06.01</t>
  </si>
  <si>
    <t>Всероссийский научно-исследовательский институт труда</t>
  </si>
  <si>
    <t>769799.01.01</t>
  </si>
  <si>
    <t>Системный геоэкологический анализ: Моногр. / И.П.Капитальчук - М.:НИЦ ИНФРА-М,2022 - 296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</si>
  <si>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</si>
  <si>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</si>
  <si>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</si>
  <si>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Науки о Земле. Экология</t>
  </si>
  <si>
    <t>05.03.06, 05.04.02, 05.06.01</t>
  </si>
  <si>
    <t>Приднестровский Государственный университет им. Т. Г. Шевченко</t>
  </si>
  <si>
    <t>767827.01.01</t>
  </si>
  <si>
    <t>Социально-правовая теория этнич. конфликта: Моногр. / Н.В.Кузьмина - М.:НИЦ ИНФРА-М,2022 - 173 с.(О)</t>
  </si>
  <si>
    <t>СОЦИАЛЬНО-ПРАВОВАЯ ТЕОРИЯ ЭТНИЧЕСКОГО КОНФЛИКТА</t>
  </si>
  <si>
    <t>Кузьмина Н.В.</t>
  </si>
  <si>
    <t>978-5-16-017317-7</t>
  </si>
  <si>
    <t>Политика. Социология</t>
  </si>
  <si>
    <t>40.04.01, 39.04.01, 39.06.01, 40.06.01</t>
  </si>
  <si>
    <t>Костромской государственный университет</t>
  </si>
  <si>
    <t>740915.01.01</t>
  </si>
  <si>
    <t>Товароведение в таможенном деле: Уч.пос. / А.В.Панова - М.:НИЦ ИНФРА-М,2022 - 214 с.(ВО: Специалитет)(П)</t>
  </si>
  <si>
    <t>ТОВАРОВЕДЕНИЕ В ТАМОЖЕННОМ ДЕЛЕ</t>
  </si>
  <si>
    <t>Панова А.В.</t>
  </si>
  <si>
    <t>Высшее образование: Специалитет</t>
  </si>
  <si>
    <t>978-5-16-016396-3</t>
  </si>
  <si>
    <t>Профессиональное образование / ВО - Специалитет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</si>
  <si>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</si>
  <si>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</si>
  <si>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 xml:space="preserve">Владимирский государственный университет им. А.Г. и Н.Г. Столетовых </t>
  </si>
  <si>
    <t>774777.01.01</t>
  </si>
  <si>
    <t>Трудовое право: национальное и межд. измерение: Т.2: Моногр. / С.Ю.Головина - М.:Юр. НОРМА,2022-568 с.(П)</t>
  </si>
  <si>
    <t>ТРУДОВОЕ ПРАВО: НАЦИОНАЛЬНОЕ И МЕЖДУНАРОДНОЕ ИЗМЕРЕНИЕ, Т.2</t>
  </si>
  <si>
    <t>Головина С.Ю., Лютов Н.Л., Бережнов А.А. и др.</t>
  </si>
  <si>
    <t>978-5-00156-228-3</t>
  </si>
  <si>
    <t>40.05.04, 40.03.01, 40.04.01, 38.04.01, 40.05.01, 40.05.02, 40.05.03</t>
  </si>
  <si>
    <t>Уральский государственный юридический университет имени В.Ф. Яковлева</t>
  </si>
  <si>
    <t>776288.01.01</t>
  </si>
  <si>
    <t>Уголовное право. Общая часть: Уч. / Под ред. Дворянскова И.В. - М.:НИЦ ИНФРА-М,2022 - 532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</si>
  <si>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</si>
  <si>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</si>
  <si>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</si>
  <si>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40.02.01, 40.02.02, 40.02.03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</si>
  <si>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</si>
  <si>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</si>
  <si>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</si>
  <si>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</si>
  <si>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</si>
  <si>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</si>
  <si>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</si>
  <si>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</si>
  <si>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</si>
  <si>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690260.01.01</t>
  </si>
  <si>
    <t>Физиология человека: Уч.пос. / Е.В.Евстафьева - М.:НИЦ ИНФРА-М,2022 - 355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</si>
  <si>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</si>
  <si>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</si>
  <si>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</si>
  <si>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</si>
  <si>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Биологические науки</t>
  </si>
  <si>
    <t>04.03.02, 20.03.01, 06.04.01, 19.04.04, 30.05.03, 36.05.01, 25.05.05, 44.03.05, 49.03.01, 49.03.02, 49.03.03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</si>
  <si>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</si>
  <si>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Крымский федеральный университет им. В.И. Вернадского</t>
  </si>
  <si>
    <t>737705.01.01</t>
  </si>
  <si>
    <t>Функционально-семантич. категория альтернатив. в свете традиц...: Моногр. / Н.Г.Склярова-М.:НИЦ ИНФРА-М,2022-413с(О)</t>
  </si>
  <si>
    <t>ФУНКЦИОНАЛЬНО-СЕМАНТИЧЕСКАЯ КАТЕГОРИЯ АЛЬТЕРНАТИВНОСТИ В СВЕТЕ ТРАДИЦИОННЫХ И СОВРЕМЕННЫХ ЛИНГВИСТИЧЕСКИХ КОНЦЕПЦИЙ</t>
  </si>
  <si>
    <t>Склярова Н.Г.</t>
  </si>
  <si>
    <t>978-5-16-017032-9</t>
  </si>
  <si>
    <t>45.04.01, 45.04.02, 45.04.03</t>
  </si>
  <si>
    <t>Южный федеральный университет</t>
  </si>
  <si>
    <t>777879.01.01</t>
  </si>
  <si>
    <t>Эколого-правовые огранич. и стимулы эконом. деят. в России / Н.И.Хлуденева - М.:НИЦ ИНФРА-М,2022-192 с.(П)</t>
  </si>
  <si>
    <t>ЭКОЛОГО-ПРАВОВЫЕ ОГРАНИЧЕНИЯ И СТИМУЛЫ ЭКОНОМИЧЕСКОЙ ДЕЯТЕЛЬНОСТИ В РОССИИ</t>
  </si>
  <si>
    <t>Хлуденева Н.И.</t>
  </si>
  <si>
    <t>978-5-16-017680-2</t>
  </si>
  <si>
    <t>38.04.04, 38.06.01, 38.03.01</t>
  </si>
  <si>
    <t>775243.01.01</t>
  </si>
  <si>
    <t>Юридическая конфликтология: теория и ..: Уч.пос. / Марченко М.Н. - М.:Юр.Норма, НИЦ ИНФРА-М,2022-296 с.(П)</t>
  </si>
  <si>
    <t>ЮРИДИЧЕСКАЯ КОНФЛИКТОЛОГИЯ: ТЕОРИЯ И МЕТОДОЛОГИЯ ИССЛЕДОВАНИЯ</t>
  </si>
  <si>
    <t>Марченко М.Н., Куксин И.Н., Дерябина Е.М. и др.</t>
  </si>
  <si>
    <t>978-5-00156-231-3</t>
  </si>
  <si>
    <t>40.05.04, 40.03.01, 40.04.01, 40.05.01, 40.05.02, 40.05.03, 37.03.02</t>
  </si>
  <si>
    <t>Московский государственный университет им. М.В. Ломоносова, юридический факультет</t>
  </si>
  <si>
    <t>УП "Эврика-М" предлагает новинки издательства "Инфра-М"</t>
  </si>
  <si>
    <t>Цена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</si>
</sst>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39">
    <font>
      <sz val="8"/>
      <name val="Arial"/>
      <family val="2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26" fillId="0" borderId="11" xfId="42" applyNumberFormat="1" applyBorder="1" applyAlignment="1" applyProtection="1">
      <alignment horizontal="center" vertical="center" wrapText="1"/>
      <protection/>
    </xf>
    <xf numFmtId="0" fontId="20" fillId="33" borderId="12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A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4"/>
  <sheetViews>
    <sheetView tabSelected="1" zoomScalePageLayoutView="0" workbookViewId="0" topLeftCell="A1">
      <selection activeCell="D6" sqref="D6"/>
    </sheetView>
  </sheetViews>
  <sheetFormatPr defaultColWidth="10.66015625" defaultRowHeight="11.25"/>
  <cols>
    <col min="1" max="1" width="5.83203125" style="1" customWidth="1"/>
    <col min="2" max="2" width="12" style="1" customWidth="1"/>
    <col min="3" max="3" width="7.16015625" style="1" customWidth="1"/>
    <col min="4" max="4" width="46.33203125" style="1" customWidth="1"/>
    <col min="5" max="5" width="35.83203125" style="1" customWidth="1"/>
    <col min="6" max="6" width="21" style="1" customWidth="1"/>
    <col min="7" max="7" width="13" style="1" customWidth="1"/>
    <col min="8" max="8" width="19.33203125" style="1" customWidth="1"/>
    <col min="9" max="9" width="21.5" style="1" customWidth="1"/>
    <col min="10" max="10" width="6.33203125" style="1" customWidth="1"/>
    <col min="11" max="11" width="8.5" style="1" customWidth="1"/>
    <col min="12" max="12" width="8.16015625" style="1" customWidth="1"/>
    <col min="13" max="13" width="21.16015625" style="1" customWidth="1"/>
    <col min="14" max="14" width="43.5" style="1" customWidth="1"/>
    <col min="15" max="15" width="35.5" style="1" customWidth="1"/>
    <col min="16" max="16" width="34" style="1" customWidth="1"/>
    <col min="17" max="17" width="38.16015625" style="1" customWidth="1"/>
    <col min="18" max="19" width="10.5" style="1" customWidth="1"/>
    <col min="20" max="20" width="15.33203125" style="1" customWidth="1"/>
    <col min="21" max="21" width="15.16015625" style="1" customWidth="1"/>
    <col min="22" max="22" width="20.33203125" style="1" customWidth="1"/>
    <col min="23" max="23" width="55.83203125" style="1" customWidth="1"/>
    <col min="24" max="26" width="10.5" style="1" customWidth="1"/>
  </cols>
  <sheetData>
    <row r="1" spans="1:17" s="1" customFormat="1" ht="37.5" customHeight="1">
      <c r="A1" s="12" t="s">
        <v>296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6" s="2" customFormat="1" ht="21.75" customHeight="1">
      <c r="A2" s="3" t="s">
        <v>0</v>
      </c>
      <c r="B2" s="3" t="s">
        <v>1</v>
      </c>
      <c r="C2" s="14" t="s">
        <v>297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</row>
    <row r="3" spans="1:26" s="4" customFormat="1" ht="42.75" customHeight="1">
      <c r="A3" s="5">
        <v>0</v>
      </c>
      <c r="B3" s="6" t="s">
        <v>25</v>
      </c>
      <c r="C3" s="13">
        <v>39</v>
      </c>
      <c r="D3" s="6" t="s">
        <v>26</v>
      </c>
      <c r="E3" s="6" t="s">
        <v>27</v>
      </c>
      <c r="F3" s="6" t="s">
        <v>28</v>
      </c>
      <c r="G3" s="7" t="s">
        <v>29</v>
      </c>
      <c r="H3" s="7" t="s">
        <v>30</v>
      </c>
      <c r="I3" s="6" t="s">
        <v>31</v>
      </c>
      <c r="J3" s="8">
        <v>1</v>
      </c>
      <c r="K3" s="8">
        <v>152</v>
      </c>
      <c r="L3" s="8">
        <v>2022</v>
      </c>
      <c r="M3" s="6" t="s">
        <v>32</v>
      </c>
      <c r="N3" s="6" t="s">
        <v>33</v>
      </c>
      <c r="O3" s="6" t="s">
        <v>34</v>
      </c>
      <c r="P3" s="7" t="s">
        <v>35</v>
      </c>
      <c r="Q3" s="6" t="s">
        <v>36</v>
      </c>
      <c r="R3" s="9" t="s">
        <v>37</v>
      </c>
      <c r="S3" s="10"/>
      <c r="T3" s="7"/>
      <c r="U3" s="11" t="str">
        <f>HYPERLINK("https://media.infra-m.ru/1856/1856330/cover/1856330.jpg","Обложка")</f>
        <v>Обложка</v>
      </c>
      <c r="V3" s="11" t="str">
        <f>HYPERLINK("https://znanium.com/catalog/product/1856330","Ознакомиться")</f>
        <v>Ознакомиться</v>
      </c>
      <c r="W3" s="6" t="s">
        <v>38</v>
      </c>
      <c r="X3" s="7" t="s">
        <v>39</v>
      </c>
      <c r="Y3" s="7"/>
      <c r="Z3" s="7"/>
    </row>
    <row r="4" spans="1:26" s="4" customFormat="1" ht="48" customHeight="1">
      <c r="A4" s="5">
        <v>0</v>
      </c>
      <c r="B4" s="6" t="s">
        <v>40</v>
      </c>
      <c r="C4" s="13">
        <v>47.4</v>
      </c>
      <c r="D4" s="6" t="s">
        <v>41</v>
      </c>
      <c r="E4" s="6" t="s">
        <v>42</v>
      </c>
      <c r="F4" s="6" t="s">
        <v>43</v>
      </c>
      <c r="G4" s="7" t="s">
        <v>44</v>
      </c>
      <c r="H4" s="7" t="s">
        <v>30</v>
      </c>
      <c r="I4" s="6" t="s">
        <v>45</v>
      </c>
      <c r="J4" s="8">
        <v>1</v>
      </c>
      <c r="K4" s="8">
        <v>205</v>
      </c>
      <c r="L4" s="8">
        <v>2022</v>
      </c>
      <c r="M4" s="6" t="s">
        <v>46</v>
      </c>
      <c r="N4" s="6" t="s">
        <v>33</v>
      </c>
      <c r="O4" s="6" t="s">
        <v>47</v>
      </c>
      <c r="P4" s="7" t="s">
        <v>48</v>
      </c>
      <c r="Q4" s="6" t="s">
        <v>49</v>
      </c>
      <c r="R4" s="9" t="s">
        <v>50</v>
      </c>
      <c r="S4" s="10" t="s">
        <v>51</v>
      </c>
      <c r="T4" s="7"/>
      <c r="U4" s="11" t="str">
        <f>HYPERLINK("https://media.infra-m.ru/1029/1029790/cover/1029790.jpg","Обложка")</f>
        <v>Обложка</v>
      </c>
      <c r="V4" s="11" t="str">
        <f>HYPERLINK("https://znanium.com/catalog/product/1029790","Ознакомиться")</f>
        <v>Ознакомиться</v>
      </c>
      <c r="W4" s="6" t="s">
        <v>52</v>
      </c>
      <c r="X4" s="7" t="s">
        <v>53</v>
      </c>
      <c r="Y4" s="7"/>
      <c r="Z4" s="7"/>
    </row>
    <row r="5" spans="1:26" s="4" customFormat="1" ht="49.5" customHeight="1">
      <c r="A5" s="5">
        <v>0</v>
      </c>
      <c r="B5" s="6" t="s">
        <v>54</v>
      </c>
      <c r="C5" s="13">
        <v>46.199999999999996</v>
      </c>
      <c r="D5" s="6" t="s">
        <v>55</v>
      </c>
      <c r="E5" s="6" t="s">
        <v>56</v>
      </c>
      <c r="F5" s="6" t="s">
        <v>57</v>
      </c>
      <c r="G5" s="7" t="s">
        <v>29</v>
      </c>
      <c r="H5" s="7" t="s">
        <v>30</v>
      </c>
      <c r="I5" s="6" t="s">
        <v>31</v>
      </c>
      <c r="J5" s="8">
        <v>1</v>
      </c>
      <c r="K5" s="8">
        <v>176</v>
      </c>
      <c r="L5" s="8">
        <v>2022</v>
      </c>
      <c r="M5" s="6" t="s">
        <v>58</v>
      </c>
      <c r="N5" s="6" t="s">
        <v>59</v>
      </c>
      <c r="O5" s="6" t="s">
        <v>60</v>
      </c>
      <c r="P5" s="7" t="s">
        <v>35</v>
      </c>
      <c r="Q5" s="6" t="s">
        <v>36</v>
      </c>
      <c r="R5" s="9" t="s">
        <v>61</v>
      </c>
      <c r="S5" s="10"/>
      <c r="T5" s="7"/>
      <c r="U5" s="11" t="str">
        <f>HYPERLINK("https://media.infra-m.ru/1844/1844179/cover/1844179.jpg","Обложка")</f>
        <v>Обложка</v>
      </c>
      <c r="V5" s="11" t="str">
        <f>HYPERLINK("https://znanium.com/catalog/product/1844179","Ознакомиться")</f>
        <v>Ознакомиться</v>
      </c>
      <c r="W5" s="6" t="s">
        <v>62</v>
      </c>
      <c r="X5" s="7" t="s">
        <v>53</v>
      </c>
      <c r="Y5" s="7"/>
      <c r="Z5" s="7"/>
    </row>
    <row r="6" spans="1:26" s="4" customFormat="1" ht="40.5" customHeight="1">
      <c r="A6" s="5">
        <v>0</v>
      </c>
      <c r="B6" s="6" t="s">
        <v>63</v>
      </c>
      <c r="C6" s="13">
        <v>53.4</v>
      </c>
      <c r="D6" s="6" t="s">
        <v>64</v>
      </c>
      <c r="E6" s="6" t="s">
        <v>65</v>
      </c>
      <c r="F6" s="6" t="s">
        <v>66</v>
      </c>
      <c r="G6" s="7" t="s">
        <v>29</v>
      </c>
      <c r="H6" s="7" t="s">
        <v>30</v>
      </c>
      <c r="I6" s="6" t="s">
        <v>31</v>
      </c>
      <c r="J6" s="8">
        <v>1</v>
      </c>
      <c r="K6" s="8">
        <v>221</v>
      </c>
      <c r="L6" s="8">
        <v>2022</v>
      </c>
      <c r="M6" s="6" t="s">
        <v>67</v>
      </c>
      <c r="N6" s="6" t="s">
        <v>59</v>
      </c>
      <c r="O6" s="6" t="s">
        <v>68</v>
      </c>
      <c r="P6" s="7" t="s">
        <v>35</v>
      </c>
      <c r="Q6" s="6" t="s">
        <v>36</v>
      </c>
      <c r="R6" s="9" t="s">
        <v>69</v>
      </c>
      <c r="S6" s="10"/>
      <c r="T6" s="7"/>
      <c r="U6" s="11" t="str">
        <f>HYPERLINK("https://media.infra-m.ru/1836/1836220/cover/1836220.jpg","Обложка")</f>
        <v>Обложка</v>
      </c>
      <c r="V6" s="11" t="str">
        <f>HYPERLINK("https://znanium.com/catalog/product/1836220","Ознакомиться")</f>
        <v>Ознакомиться</v>
      </c>
      <c r="W6" s="6" t="s">
        <v>70</v>
      </c>
      <c r="X6" s="7" t="s">
        <v>39</v>
      </c>
      <c r="Y6" s="7"/>
      <c r="Z6" s="7"/>
    </row>
    <row r="7" spans="1:26" s="4" customFormat="1" ht="49.5" customHeight="1">
      <c r="A7" s="5">
        <v>0</v>
      </c>
      <c r="B7" s="6" t="s">
        <v>71</v>
      </c>
      <c r="C7" s="13">
        <v>80.39999999999999</v>
      </c>
      <c r="D7" s="6" t="s">
        <v>72</v>
      </c>
      <c r="E7" s="6" t="s">
        <v>73</v>
      </c>
      <c r="F7" s="6" t="s">
        <v>74</v>
      </c>
      <c r="G7" s="7" t="s">
        <v>75</v>
      </c>
      <c r="H7" s="7" t="s">
        <v>30</v>
      </c>
      <c r="I7" s="6" t="s">
        <v>76</v>
      </c>
      <c r="J7" s="8">
        <v>1</v>
      </c>
      <c r="K7" s="8">
        <v>352</v>
      </c>
      <c r="L7" s="8">
        <v>2022</v>
      </c>
      <c r="M7" s="6" t="s">
        <v>77</v>
      </c>
      <c r="N7" s="6" t="s">
        <v>59</v>
      </c>
      <c r="O7" s="6" t="s">
        <v>68</v>
      </c>
      <c r="P7" s="7" t="s">
        <v>48</v>
      </c>
      <c r="Q7" s="6" t="s">
        <v>78</v>
      </c>
      <c r="R7" s="9" t="s">
        <v>79</v>
      </c>
      <c r="S7" s="10" t="s">
        <v>80</v>
      </c>
      <c r="T7" s="7"/>
      <c r="U7" s="11" t="str">
        <f>HYPERLINK("https://media.infra-m.ru/1864/1864058/cover/1864058.jpg","Обложка")</f>
        <v>Обложка</v>
      </c>
      <c r="V7" s="11" t="str">
        <f>HYPERLINK("https://znanium.com/catalog/product/1864058","Ознакомиться")</f>
        <v>Ознакомиться</v>
      </c>
      <c r="W7" s="6" t="s">
        <v>81</v>
      </c>
      <c r="X7" s="7" t="s">
        <v>39</v>
      </c>
      <c r="Y7" s="7"/>
      <c r="Z7" s="7" t="s">
        <v>82</v>
      </c>
    </row>
    <row r="8" spans="1:26" s="4" customFormat="1" ht="40.5" customHeight="1">
      <c r="A8" s="5">
        <v>0</v>
      </c>
      <c r="B8" s="6" t="s">
        <v>83</v>
      </c>
      <c r="C8" s="13">
        <v>63</v>
      </c>
      <c r="D8" s="6" t="s">
        <v>84</v>
      </c>
      <c r="E8" s="6" t="s">
        <v>85</v>
      </c>
      <c r="F8" s="6" t="s">
        <v>86</v>
      </c>
      <c r="G8" s="7" t="s">
        <v>44</v>
      </c>
      <c r="H8" s="7" t="s">
        <v>30</v>
      </c>
      <c r="I8" s="6" t="s">
        <v>31</v>
      </c>
      <c r="J8" s="8">
        <v>1</v>
      </c>
      <c r="K8" s="8">
        <v>260</v>
      </c>
      <c r="L8" s="8">
        <v>2022</v>
      </c>
      <c r="M8" s="6" t="s">
        <v>87</v>
      </c>
      <c r="N8" s="6" t="s">
        <v>59</v>
      </c>
      <c r="O8" s="6" t="s">
        <v>60</v>
      </c>
      <c r="P8" s="7" t="s">
        <v>35</v>
      </c>
      <c r="Q8" s="6" t="s">
        <v>36</v>
      </c>
      <c r="R8" s="9" t="s">
        <v>88</v>
      </c>
      <c r="S8" s="10"/>
      <c r="T8" s="7"/>
      <c r="U8" s="11" t="str">
        <f>HYPERLINK("https://media.infra-m.ru/1836/1836239/cover/1836239.jpg","Обложка")</f>
        <v>Обложка</v>
      </c>
      <c r="V8" s="11" t="str">
        <f>HYPERLINK("https://znanium.com/catalog/product/1836239","Ознакомиться")</f>
        <v>Ознакомиться</v>
      </c>
      <c r="W8" s="6" t="s">
        <v>89</v>
      </c>
      <c r="X8" s="7" t="s">
        <v>53</v>
      </c>
      <c r="Y8" s="7"/>
      <c r="Z8" s="7"/>
    </row>
    <row r="9" spans="1:26" s="4" customFormat="1" ht="49.5" customHeight="1">
      <c r="A9" s="5">
        <v>0</v>
      </c>
      <c r="B9" s="6" t="s">
        <v>90</v>
      </c>
      <c r="C9" s="13">
        <v>99</v>
      </c>
      <c r="D9" s="6" t="s">
        <v>91</v>
      </c>
      <c r="E9" s="6" t="s">
        <v>92</v>
      </c>
      <c r="F9" s="6" t="s">
        <v>93</v>
      </c>
      <c r="G9" s="7" t="s">
        <v>44</v>
      </c>
      <c r="H9" s="7" t="s">
        <v>30</v>
      </c>
      <c r="I9" s="6" t="s">
        <v>45</v>
      </c>
      <c r="J9" s="8">
        <v>1</v>
      </c>
      <c r="K9" s="8">
        <v>432</v>
      </c>
      <c r="L9" s="8">
        <v>2022</v>
      </c>
      <c r="M9" s="6" t="s">
        <v>94</v>
      </c>
      <c r="N9" s="6" t="s">
        <v>33</v>
      </c>
      <c r="O9" s="6" t="s">
        <v>95</v>
      </c>
      <c r="P9" s="7" t="s">
        <v>48</v>
      </c>
      <c r="Q9" s="6" t="s">
        <v>49</v>
      </c>
      <c r="R9" s="9" t="s">
        <v>96</v>
      </c>
      <c r="S9" s="10" t="s">
        <v>97</v>
      </c>
      <c r="T9" s="7" t="s">
        <v>98</v>
      </c>
      <c r="U9" s="11" t="str">
        <f>HYPERLINK("https://media.infra-m.ru/1046/1046078/cover/1046078.jpg","Обложка")</f>
        <v>Обложка</v>
      </c>
      <c r="V9" s="11" t="str">
        <f>HYPERLINK("https://znanium.com/catalog/product/1046078","Ознакомиться")</f>
        <v>Ознакомиться</v>
      </c>
      <c r="W9" s="6" t="s">
        <v>99</v>
      </c>
      <c r="X9" s="7" t="s">
        <v>53</v>
      </c>
      <c r="Y9" s="7"/>
      <c r="Z9" s="7"/>
    </row>
    <row r="10" spans="1:26" s="4" customFormat="1" ht="49.5" customHeight="1">
      <c r="A10" s="5">
        <v>0</v>
      </c>
      <c r="B10" s="6" t="s">
        <v>100</v>
      </c>
      <c r="C10" s="13">
        <v>98.39999999999999</v>
      </c>
      <c r="D10" s="6" t="s">
        <v>101</v>
      </c>
      <c r="E10" s="6" t="s">
        <v>92</v>
      </c>
      <c r="F10" s="6" t="s">
        <v>93</v>
      </c>
      <c r="G10" s="7" t="s">
        <v>44</v>
      </c>
      <c r="H10" s="7" t="s">
        <v>30</v>
      </c>
      <c r="I10" s="6" t="s">
        <v>76</v>
      </c>
      <c r="J10" s="8">
        <v>1</v>
      </c>
      <c r="K10" s="8">
        <v>432</v>
      </c>
      <c r="L10" s="8">
        <v>2022</v>
      </c>
      <c r="M10" s="6" t="s">
        <v>102</v>
      </c>
      <c r="N10" s="6" t="s">
        <v>33</v>
      </c>
      <c r="O10" s="6" t="s">
        <v>95</v>
      </c>
      <c r="P10" s="7" t="s">
        <v>48</v>
      </c>
      <c r="Q10" s="6" t="s">
        <v>78</v>
      </c>
      <c r="R10" s="9" t="s">
        <v>103</v>
      </c>
      <c r="S10" s="10" t="s">
        <v>104</v>
      </c>
      <c r="T10" s="7" t="s">
        <v>98</v>
      </c>
      <c r="U10" s="11" t="str">
        <f>HYPERLINK("https://media.infra-m.ru/1861/1861859/cover/1861859.jpg","Обложка")</f>
        <v>Обложка</v>
      </c>
      <c r="V10" s="11" t="str">
        <f>HYPERLINK("https://znanium.com/catalog/product/1861859","Ознакомиться")</f>
        <v>Ознакомиться</v>
      </c>
      <c r="W10" s="6" t="s">
        <v>99</v>
      </c>
      <c r="X10" s="7" t="s">
        <v>39</v>
      </c>
      <c r="Y10" s="7"/>
      <c r="Z10" s="7" t="s">
        <v>82</v>
      </c>
    </row>
    <row r="11" spans="1:26" s="4" customFormat="1" ht="40.5" customHeight="1">
      <c r="A11" s="5">
        <v>0</v>
      </c>
      <c r="B11" s="6" t="s">
        <v>105</v>
      </c>
      <c r="C11" s="13">
        <v>47.4</v>
      </c>
      <c r="D11" s="6" t="s">
        <v>106</v>
      </c>
      <c r="E11" s="6" t="s">
        <v>107</v>
      </c>
      <c r="F11" s="6" t="s">
        <v>108</v>
      </c>
      <c r="G11" s="7" t="s">
        <v>29</v>
      </c>
      <c r="H11" s="7" t="s">
        <v>30</v>
      </c>
      <c r="I11" s="6" t="s">
        <v>31</v>
      </c>
      <c r="J11" s="8">
        <v>1</v>
      </c>
      <c r="K11" s="8">
        <v>195</v>
      </c>
      <c r="L11" s="8">
        <v>2022</v>
      </c>
      <c r="M11" s="6" t="s">
        <v>109</v>
      </c>
      <c r="N11" s="6" t="s">
        <v>110</v>
      </c>
      <c r="O11" s="6" t="s">
        <v>111</v>
      </c>
      <c r="P11" s="7" t="s">
        <v>35</v>
      </c>
      <c r="Q11" s="6" t="s">
        <v>36</v>
      </c>
      <c r="R11" s="9" t="s">
        <v>112</v>
      </c>
      <c r="S11" s="10"/>
      <c r="T11" s="7"/>
      <c r="U11" s="11" t="str">
        <f>HYPERLINK("https://media.infra-m.ru/1843/1843230/cover/1843230.jpg","Обложка")</f>
        <v>Обложка</v>
      </c>
      <c r="V11" s="11" t="str">
        <f>HYPERLINK("https://znanium.com/catalog/product/1843230","Ознакомиться")</f>
        <v>Ознакомиться</v>
      </c>
      <c r="W11" s="6" t="s">
        <v>113</v>
      </c>
      <c r="X11" s="7" t="s">
        <v>39</v>
      </c>
      <c r="Y11" s="7"/>
      <c r="Z11" s="7"/>
    </row>
    <row r="12" spans="1:26" s="4" customFormat="1" ht="49.5" customHeight="1">
      <c r="A12" s="5">
        <v>0</v>
      </c>
      <c r="B12" s="6" t="s">
        <v>114</v>
      </c>
      <c r="C12" s="13">
        <v>32.4</v>
      </c>
      <c r="D12" s="6" t="s">
        <v>115</v>
      </c>
      <c r="E12" s="6" t="s">
        <v>116</v>
      </c>
      <c r="F12" s="6" t="s">
        <v>117</v>
      </c>
      <c r="G12" s="7" t="s">
        <v>29</v>
      </c>
      <c r="H12" s="7" t="s">
        <v>30</v>
      </c>
      <c r="I12" s="6" t="s">
        <v>31</v>
      </c>
      <c r="J12" s="8">
        <v>1</v>
      </c>
      <c r="K12" s="8">
        <v>125</v>
      </c>
      <c r="L12" s="8">
        <v>2022</v>
      </c>
      <c r="M12" s="6" t="s">
        <v>118</v>
      </c>
      <c r="N12" s="6" t="s">
        <v>110</v>
      </c>
      <c r="O12" s="6" t="s">
        <v>119</v>
      </c>
      <c r="P12" s="7" t="s">
        <v>35</v>
      </c>
      <c r="Q12" s="6" t="s">
        <v>36</v>
      </c>
      <c r="R12" s="9" t="s">
        <v>120</v>
      </c>
      <c r="S12" s="10"/>
      <c r="T12" s="7"/>
      <c r="U12" s="11" t="str">
        <f>HYPERLINK("https://media.infra-m.ru/1851/1851553/cover/1851553.jpg","Обложка")</f>
        <v>Обложка</v>
      </c>
      <c r="V12" s="11" t="str">
        <f>HYPERLINK("https://znanium.com/catalog/product/1851553","Ознакомиться")</f>
        <v>Ознакомиться</v>
      </c>
      <c r="W12" s="6"/>
      <c r="X12" s="7" t="s">
        <v>53</v>
      </c>
      <c r="Y12" s="7"/>
      <c r="Z12" s="7"/>
    </row>
    <row r="13" spans="1:26" s="4" customFormat="1" ht="40.5" customHeight="1">
      <c r="A13" s="5">
        <v>0</v>
      </c>
      <c r="B13" s="6" t="s">
        <v>121</v>
      </c>
      <c r="C13" s="13">
        <v>85.2</v>
      </c>
      <c r="D13" s="6" t="s">
        <v>122</v>
      </c>
      <c r="E13" s="6" t="s">
        <v>123</v>
      </c>
      <c r="F13" s="6" t="s">
        <v>124</v>
      </c>
      <c r="G13" s="7" t="s">
        <v>29</v>
      </c>
      <c r="H13" s="7" t="s">
        <v>30</v>
      </c>
      <c r="I13" s="6" t="s">
        <v>31</v>
      </c>
      <c r="J13" s="8">
        <v>1</v>
      </c>
      <c r="K13" s="8">
        <v>373</v>
      </c>
      <c r="L13" s="8">
        <v>2022</v>
      </c>
      <c r="M13" s="6" t="s">
        <v>125</v>
      </c>
      <c r="N13" s="6" t="s">
        <v>126</v>
      </c>
      <c r="O13" s="6" t="s">
        <v>127</v>
      </c>
      <c r="P13" s="7" t="s">
        <v>35</v>
      </c>
      <c r="Q13" s="6" t="s">
        <v>36</v>
      </c>
      <c r="R13" s="9" t="s">
        <v>128</v>
      </c>
      <c r="S13" s="10"/>
      <c r="T13" s="7"/>
      <c r="U13" s="11" t="str">
        <f>HYPERLINK("https://media.infra-m.ru/1831/1831655/cover/1831655.jpg","Обложка")</f>
        <v>Обложка</v>
      </c>
      <c r="V13" s="11" t="str">
        <f>HYPERLINK("https://znanium.com/catalog/product/1831655","Ознакомиться")</f>
        <v>Ознакомиться</v>
      </c>
      <c r="W13" s="6" t="s">
        <v>129</v>
      </c>
      <c r="X13" s="7" t="s">
        <v>39</v>
      </c>
      <c r="Y13" s="7"/>
      <c r="Z13" s="7"/>
    </row>
    <row r="14" spans="1:26" s="4" customFormat="1" ht="49.5" customHeight="1">
      <c r="A14" s="5">
        <v>0</v>
      </c>
      <c r="B14" s="6" t="s">
        <v>130</v>
      </c>
      <c r="C14" s="13">
        <v>135</v>
      </c>
      <c r="D14" s="6" t="s">
        <v>131</v>
      </c>
      <c r="E14" s="6" t="s">
        <v>132</v>
      </c>
      <c r="F14" s="6" t="s">
        <v>133</v>
      </c>
      <c r="G14" s="7" t="s">
        <v>44</v>
      </c>
      <c r="H14" s="7" t="s">
        <v>30</v>
      </c>
      <c r="I14" s="6" t="s">
        <v>45</v>
      </c>
      <c r="J14" s="8">
        <v>1</v>
      </c>
      <c r="K14" s="8">
        <v>592</v>
      </c>
      <c r="L14" s="8">
        <v>2022</v>
      </c>
      <c r="M14" s="6" t="s">
        <v>134</v>
      </c>
      <c r="N14" s="6" t="s">
        <v>59</v>
      </c>
      <c r="O14" s="6" t="s">
        <v>135</v>
      </c>
      <c r="P14" s="7" t="s">
        <v>136</v>
      </c>
      <c r="Q14" s="6" t="s">
        <v>49</v>
      </c>
      <c r="R14" s="9" t="s">
        <v>137</v>
      </c>
      <c r="S14" s="10" t="s">
        <v>138</v>
      </c>
      <c r="T14" s="7"/>
      <c r="U14" s="11" t="str">
        <f>HYPERLINK("https://media.infra-m.ru/1048/1048688/cover/1048688.jpg","Обложка")</f>
        <v>Обложка</v>
      </c>
      <c r="V14" s="11" t="str">
        <f>HYPERLINK("https://znanium.com/catalog/product/1048688","Ознакомиться")</f>
        <v>Ознакомиться</v>
      </c>
      <c r="W14" s="6" t="s">
        <v>139</v>
      </c>
      <c r="X14" s="7" t="s">
        <v>53</v>
      </c>
      <c r="Y14" s="7"/>
      <c r="Z14" s="7"/>
    </row>
    <row r="15" spans="1:26" s="4" customFormat="1" ht="49.5" customHeight="1">
      <c r="A15" s="5">
        <v>0</v>
      </c>
      <c r="B15" s="6" t="s">
        <v>140</v>
      </c>
      <c r="C15" s="13">
        <v>119.39999999999999</v>
      </c>
      <c r="D15" s="6" t="s">
        <v>141</v>
      </c>
      <c r="E15" s="6" t="s">
        <v>142</v>
      </c>
      <c r="F15" s="6" t="s">
        <v>143</v>
      </c>
      <c r="G15" s="7" t="s">
        <v>44</v>
      </c>
      <c r="H15" s="7" t="s">
        <v>30</v>
      </c>
      <c r="I15" s="6" t="s">
        <v>76</v>
      </c>
      <c r="J15" s="8">
        <v>1</v>
      </c>
      <c r="K15" s="8">
        <v>525</v>
      </c>
      <c r="L15" s="8">
        <v>2022</v>
      </c>
      <c r="M15" s="6" t="s">
        <v>144</v>
      </c>
      <c r="N15" s="6" t="s">
        <v>33</v>
      </c>
      <c r="O15" s="6" t="s">
        <v>47</v>
      </c>
      <c r="P15" s="7" t="s">
        <v>48</v>
      </c>
      <c r="Q15" s="6" t="s">
        <v>78</v>
      </c>
      <c r="R15" s="9" t="s">
        <v>145</v>
      </c>
      <c r="S15" s="10" t="s">
        <v>146</v>
      </c>
      <c r="T15" s="7"/>
      <c r="U15" s="11" t="str">
        <f>HYPERLINK("https://media.infra-m.ru/1865/1865774/cover/1865774.jpg","Обложка")</f>
        <v>Обложка</v>
      </c>
      <c r="V15" s="11" t="str">
        <f>HYPERLINK("https://znanium.com/catalog/product/1865774","Ознакомиться")</f>
        <v>Ознакомиться</v>
      </c>
      <c r="W15" s="6" t="s">
        <v>147</v>
      </c>
      <c r="X15" s="7" t="s">
        <v>53</v>
      </c>
      <c r="Y15" s="7"/>
      <c r="Z15" s="7"/>
    </row>
    <row r="16" spans="1:26" s="4" customFormat="1" ht="49.5" customHeight="1">
      <c r="A16" s="5">
        <v>0</v>
      </c>
      <c r="B16" s="6" t="s">
        <v>148</v>
      </c>
      <c r="C16" s="13">
        <v>70.8</v>
      </c>
      <c r="D16" s="6" t="s">
        <v>149</v>
      </c>
      <c r="E16" s="6" t="s">
        <v>150</v>
      </c>
      <c r="F16" s="6" t="s">
        <v>151</v>
      </c>
      <c r="G16" s="7" t="s">
        <v>75</v>
      </c>
      <c r="H16" s="7" t="s">
        <v>30</v>
      </c>
      <c r="I16" s="6" t="s">
        <v>45</v>
      </c>
      <c r="J16" s="8">
        <v>1</v>
      </c>
      <c r="K16" s="8">
        <v>295</v>
      </c>
      <c r="L16" s="8">
        <v>2022</v>
      </c>
      <c r="M16" s="6" t="s">
        <v>152</v>
      </c>
      <c r="N16" s="6" t="s">
        <v>33</v>
      </c>
      <c r="O16" s="6" t="s">
        <v>153</v>
      </c>
      <c r="P16" s="7" t="s">
        <v>136</v>
      </c>
      <c r="Q16" s="6" t="s">
        <v>49</v>
      </c>
      <c r="R16" s="9" t="s">
        <v>154</v>
      </c>
      <c r="S16" s="10" t="s">
        <v>155</v>
      </c>
      <c r="T16" s="7"/>
      <c r="U16" s="11" t="str">
        <f>HYPERLINK("https://media.infra-m.ru/1058/1058537/cover/1058537.jpg","Обложка")</f>
        <v>Обложка</v>
      </c>
      <c r="V16" s="11" t="str">
        <f>HYPERLINK("https://znanium.com/catalog/product/1058537","Ознакомиться")</f>
        <v>Ознакомиться</v>
      </c>
      <c r="W16" s="6" t="s">
        <v>156</v>
      </c>
      <c r="X16" s="7" t="s">
        <v>39</v>
      </c>
      <c r="Y16" s="7"/>
      <c r="Z16" s="7"/>
    </row>
    <row r="17" spans="1:26" s="4" customFormat="1" ht="49.5" customHeight="1">
      <c r="A17" s="5">
        <v>0</v>
      </c>
      <c r="B17" s="6" t="s">
        <v>157</v>
      </c>
      <c r="C17" s="13">
        <v>69</v>
      </c>
      <c r="D17" s="6" t="s">
        <v>158</v>
      </c>
      <c r="E17" s="6" t="s">
        <v>150</v>
      </c>
      <c r="F17" s="6" t="s">
        <v>159</v>
      </c>
      <c r="G17" s="7" t="s">
        <v>44</v>
      </c>
      <c r="H17" s="7" t="s">
        <v>30</v>
      </c>
      <c r="I17" s="6" t="s">
        <v>76</v>
      </c>
      <c r="J17" s="8">
        <v>1</v>
      </c>
      <c r="K17" s="8">
        <v>295</v>
      </c>
      <c r="L17" s="8">
        <v>2022</v>
      </c>
      <c r="M17" s="6" t="s">
        <v>160</v>
      </c>
      <c r="N17" s="6" t="s">
        <v>33</v>
      </c>
      <c r="O17" s="6" t="s">
        <v>153</v>
      </c>
      <c r="P17" s="7" t="s">
        <v>136</v>
      </c>
      <c r="Q17" s="6" t="s">
        <v>78</v>
      </c>
      <c r="R17" s="9" t="s">
        <v>161</v>
      </c>
      <c r="S17" s="10" t="s">
        <v>162</v>
      </c>
      <c r="T17" s="7"/>
      <c r="U17" s="11" t="str">
        <f>HYPERLINK("https://media.infra-m.ru/1043/1043822/cover/1043822.jpg","Обложка")</f>
        <v>Обложка</v>
      </c>
      <c r="V17" s="11" t="str">
        <f>HYPERLINK("https://znanium.com/catalog/product/1043822","Ознакомиться")</f>
        <v>Ознакомиться</v>
      </c>
      <c r="W17" s="6"/>
      <c r="X17" s="7" t="s">
        <v>53</v>
      </c>
      <c r="Y17" s="7"/>
      <c r="Z17" s="7" t="s">
        <v>82</v>
      </c>
    </row>
    <row r="18" spans="1:26" s="4" customFormat="1" ht="49.5" customHeight="1">
      <c r="A18" s="5">
        <v>0</v>
      </c>
      <c r="B18" s="6" t="s">
        <v>163</v>
      </c>
      <c r="C18" s="13">
        <v>56.4</v>
      </c>
      <c r="D18" s="6" t="s">
        <v>164</v>
      </c>
      <c r="E18" s="6" t="s">
        <v>165</v>
      </c>
      <c r="F18" s="6" t="s">
        <v>166</v>
      </c>
      <c r="G18" s="7" t="s">
        <v>29</v>
      </c>
      <c r="H18" s="7" t="s">
        <v>30</v>
      </c>
      <c r="I18" s="6" t="s">
        <v>31</v>
      </c>
      <c r="J18" s="8">
        <v>1</v>
      </c>
      <c r="K18" s="8">
        <v>190</v>
      </c>
      <c r="L18" s="8">
        <v>2022</v>
      </c>
      <c r="M18" s="6" t="s">
        <v>167</v>
      </c>
      <c r="N18" s="6" t="s">
        <v>33</v>
      </c>
      <c r="O18" s="6" t="s">
        <v>168</v>
      </c>
      <c r="P18" s="7" t="s">
        <v>35</v>
      </c>
      <c r="Q18" s="6" t="s">
        <v>36</v>
      </c>
      <c r="R18" s="9" t="s">
        <v>169</v>
      </c>
      <c r="S18" s="10"/>
      <c r="T18" s="7"/>
      <c r="U18" s="11" t="str">
        <f>HYPERLINK("https://media.infra-m.ru/1852/1852911/cover/1852911.jpg","Обложка")</f>
        <v>Обложка</v>
      </c>
      <c r="V18" s="11" t="str">
        <f>HYPERLINK("https://znanium.com/catalog/product/1852911","Ознакомиться")</f>
        <v>Ознакомиться</v>
      </c>
      <c r="W18" s="6" t="s">
        <v>170</v>
      </c>
      <c r="X18" s="7" t="s">
        <v>53</v>
      </c>
      <c r="Y18" s="7"/>
      <c r="Z18" s="7"/>
    </row>
    <row r="19" spans="1:26" s="4" customFormat="1" ht="42.75" customHeight="1">
      <c r="A19" s="5">
        <v>0</v>
      </c>
      <c r="B19" s="6" t="s">
        <v>171</v>
      </c>
      <c r="C19" s="13">
        <v>115.19999999999999</v>
      </c>
      <c r="D19" s="6" t="s">
        <v>172</v>
      </c>
      <c r="E19" s="6" t="s">
        <v>173</v>
      </c>
      <c r="F19" s="6" t="s">
        <v>174</v>
      </c>
      <c r="G19" s="7" t="s">
        <v>44</v>
      </c>
      <c r="H19" s="7" t="s">
        <v>30</v>
      </c>
      <c r="I19" s="6" t="s">
        <v>175</v>
      </c>
      <c r="J19" s="8">
        <v>1</v>
      </c>
      <c r="K19" s="8">
        <v>456</v>
      </c>
      <c r="L19" s="8">
        <v>2022</v>
      </c>
      <c r="M19" s="6" t="s">
        <v>176</v>
      </c>
      <c r="N19" s="6" t="s">
        <v>59</v>
      </c>
      <c r="O19" s="6" t="s">
        <v>60</v>
      </c>
      <c r="P19" s="7" t="s">
        <v>35</v>
      </c>
      <c r="Q19" s="6" t="s">
        <v>36</v>
      </c>
      <c r="R19" s="9" t="s">
        <v>177</v>
      </c>
      <c r="S19" s="10"/>
      <c r="T19" s="7"/>
      <c r="U19" s="11" t="str">
        <f>HYPERLINK("https://media.infra-m.ru/1867/1867001/cover/1867001.jpg","Обложка")</f>
        <v>Обложка</v>
      </c>
      <c r="V19" s="11" t="str">
        <f>HYPERLINK("https://znanium.com/catalog/product/1867001","Ознакомиться")</f>
        <v>Ознакомиться</v>
      </c>
      <c r="W19" s="6" t="s">
        <v>178</v>
      </c>
      <c r="X19" s="7" t="s">
        <v>53</v>
      </c>
      <c r="Y19" s="7"/>
      <c r="Z19" s="7"/>
    </row>
    <row r="20" spans="1:26" s="4" customFormat="1" ht="49.5" customHeight="1">
      <c r="A20" s="5">
        <v>0</v>
      </c>
      <c r="B20" s="6" t="s">
        <v>179</v>
      </c>
      <c r="C20" s="13">
        <v>107.994</v>
      </c>
      <c r="D20" s="6" t="s">
        <v>180</v>
      </c>
      <c r="E20" s="6" t="s">
        <v>181</v>
      </c>
      <c r="F20" s="6" t="s">
        <v>182</v>
      </c>
      <c r="G20" s="7" t="s">
        <v>44</v>
      </c>
      <c r="H20" s="7" t="s">
        <v>183</v>
      </c>
      <c r="I20" s="6"/>
      <c r="J20" s="8">
        <v>1</v>
      </c>
      <c r="K20" s="8">
        <v>432</v>
      </c>
      <c r="L20" s="8">
        <v>2022</v>
      </c>
      <c r="M20" s="6" t="s">
        <v>184</v>
      </c>
      <c r="N20" s="6" t="s">
        <v>59</v>
      </c>
      <c r="O20" s="6" t="s">
        <v>60</v>
      </c>
      <c r="P20" s="7" t="s">
        <v>136</v>
      </c>
      <c r="Q20" s="6" t="s">
        <v>49</v>
      </c>
      <c r="R20" s="9" t="s">
        <v>185</v>
      </c>
      <c r="S20" s="10"/>
      <c r="T20" s="7"/>
      <c r="U20" s="11" t="str">
        <f>HYPERLINK("https://media.infra-m.ru/1867/1867575/cover/1867575.jpg","Обложка")</f>
        <v>Обложка</v>
      </c>
      <c r="V20" s="11" t="str">
        <f>HYPERLINK("https://znanium.com/catalog/product/1867575","Ознакомиться")</f>
        <v>Ознакомиться</v>
      </c>
      <c r="W20" s="6" t="s">
        <v>186</v>
      </c>
      <c r="X20" s="7" t="s">
        <v>53</v>
      </c>
      <c r="Y20" s="7"/>
      <c r="Z20" s="7"/>
    </row>
    <row r="21" spans="1:26" s="4" customFormat="1" ht="40.5" customHeight="1">
      <c r="A21" s="5">
        <v>0</v>
      </c>
      <c r="B21" s="6" t="s">
        <v>187</v>
      </c>
      <c r="C21" s="13">
        <v>107.394</v>
      </c>
      <c r="D21" s="6" t="s">
        <v>188</v>
      </c>
      <c r="E21" s="6" t="s">
        <v>189</v>
      </c>
      <c r="F21" s="6" t="s">
        <v>190</v>
      </c>
      <c r="G21" s="7" t="s">
        <v>44</v>
      </c>
      <c r="H21" s="7" t="s">
        <v>183</v>
      </c>
      <c r="I21" s="6"/>
      <c r="J21" s="8">
        <v>1</v>
      </c>
      <c r="K21" s="8">
        <v>432</v>
      </c>
      <c r="L21" s="8">
        <v>2022</v>
      </c>
      <c r="M21" s="6" t="s">
        <v>191</v>
      </c>
      <c r="N21" s="6" t="s">
        <v>59</v>
      </c>
      <c r="O21" s="6" t="s">
        <v>60</v>
      </c>
      <c r="P21" s="7" t="s">
        <v>136</v>
      </c>
      <c r="Q21" s="6" t="s">
        <v>78</v>
      </c>
      <c r="R21" s="9" t="s">
        <v>192</v>
      </c>
      <c r="S21" s="10"/>
      <c r="T21" s="7"/>
      <c r="U21" s="11" t="str">
        <f>HYPERLINK("https://media.infra-m.ru/1867/1867896/cover/1867896.jpg","Обложка")</f>
        <v>Обложка</v>
      </c>
      <c r="V21" s="11" t="str">
        <f>HYPERLINK("https://znanium.com/catalog/product/1867896","Ознакомиться")</f>
        <v>Ознакомиться</v>
      </c>
      <c r="W21" s="6" t="s">
        <v>186</v>
      </c>
      <c r="X21" s="7" t="s">
        <v>53</v>
      </c>
      <c r="Y21" s="7"/>
      <c r="Z21" s="7"/>
    </row>
    <row r="22" spans="1:26" s="4" customFormat="1" ht="40.5" customHeight="1">
      <c r="A22" s="5">
        <v>0</v>
      </c>
      <c r="B22" s="6" t="s">
        <v>193</v>
      </c>
      <c r="C22" s="13">
        <v>63.599999999999994</v>
      </c>
      <c r="D22" s="6" t="s">
        <v>194</v>
      </c>
      <c r="E22" s="6" t="s">
        <v>195</v>
      </c>
      <c r="F22" s="6" t="s">
        <v>196</v>
      </c>
      <c r="G22" s="7" t="s">
        <v>44</v>
      </c>
      <c r="H22" s="7" t="s">
        <v>30</v>
      </c>
      <c r="I22" s="6" t="s">
        <v>45</v>
      </c>
      <c r="J22" s="8">
        <v>1</v>
      </c>
      <c r="K22" s="8">
        <v>268</v>
      </c>
      <c r="L22" s="8">
        <v>2022</v>
      </c>
      <c r="M22" s="6" t="s">
        <v>197</v>
      </c>
      <c r="N22" s="6" t="s">
        <v>110</v>
      </c>
      <c r="O22" s="6" t="s">
        <v>198</v>
      </c>
      <c r="P22" s="7" t="s">
        <v>48</v>
      </c>
      <c r="Q22" s="6" t="s">
        <v>49</v>
      </c>
      <c r="R22" s="9" t="s">
        <v>199</v>
      </c>
      <c r="S22" s="10"/>
      <c r="T22" s="7"/>
      <c r="U22" s="11" t="str">
        <f>HYPERLINK("https://media.infra-m.ru/1862/1862880/cover/1862880.jpg","Обложка")</f>
        <v>Обложка</v>
      </c>
      <c r="V22" s="11" t="str">
        <f>HYPERLINK("https://znanium.com/catalog/product/1862880","Ознакомиться")</f>
        <v>Ознакомиться</v>
      </c>
      <c r="W22" s="6" t="s">
        <v>200</v>
      </c>
      <c r="X22" s="7" t="s">
        <v>53</v>
      </c>
      <c r="Y22" s="7"/>
      <c r="Z22" s="7" t="s">
        <v>201</v>
      </c>
    </row>
    <row r="23" spans="1:26" s="4" customFormat="1" ht="49.5" customHeight="1">
      <c r="A23" s="5">
        <v>0</v>
      </c>
      <c r="B23" s="6" t="s">
        <v>202</v>
      </c>
      <c r="C23" s="13">
        <v>73.2</v>
      </c>
      <c r="D23" s="6" t="s">
        <v>203</v>
      </c>
      <c r="E23" s="6" t="s">
        <v>204</v>
      </c>
      <c r="F23" s="6" t="s">
        <v>205</v>
      </c>
      <c r="G23" s="7" t="s">
        <v>44</v>
      </c>
      <c r="H23" s="7" t="s">
        <v>206</v>
      </c>
      <c r="I23" s="6" t="s">
        <v>76</v>
      </c>
      <c r="J23" s="8">
        <v>1</v>
      </c>
      <c r="K23" s="8">
        <v>320</v>
      </c>
      <c r="L23" s="8">
        <v>2022</v>
      </c>
      <c r="M23" s="6" t="s">
        <v>207</v>
      </c>
      <c r="N23" s="6" t="s">
        <v>33</v>
      </c>
      <c r="O23" s="6" t="s">
        <v>208</v>
      </c>
      <c r="P23" s="7" t="s">
        <v>48</v>
      </c>
      <c r="Q23" s="6" t="s">
        <v>78</v>
      </c>
      <c r="R23" s="9" t="s">
        <v>209</v>
      </c>
      <c r="S23" s="10" t="s">
        <v>210</v>
      </c>
      <c r="T23" s="7"/>
      <c r="U23" s="11" t="str">
        <f>HYPERLINK("https://media.infra-m.ru/1862/1862906/cover/1862906.jpg","Обложка")</f>
        <v>Обложка</v>
      </c>
      <c r="V23" s="11" t="str">
        <f>HYPERLINK("https://znanium.com/catalog/product/1862906","Ознакомиться")</f>
        <v>Ознакомиться</v>
      </c>
      <c r="W23" s="6" t="s">
        <v>139</v>
      </c>
      <c r="X23" s="7" t="s">
        <v>53</v>
      </c>
      <c r="Y23" s="7"/>
      <c r="Z23" s="7" t="s">
        <v>82</v>
      </c>
    </row>
    <row r="24" spans="1:26" s="4" customFormat="1" ht="42.75" customHeight="1">
      <c r="A24" s="5">
        <v>0</v>
      </c>
      <c r="B24" s="6" t="s">
        <v>211</v>
      </c>
      <c r="C24" s="13">
        <v>41.4</v>
      </c>
      <c r="D24" s="6" t="s">
        <v>212</v>
      </c>
      <c r="E24" s="6" t="s">
        <v>213</v>
      </c>
      <c r="F24" s="6" t="s">
        <v>214</v>
      </c>
      <c r="G24" s="7" t="s">
        <v>29</v>
      </c>
      <c r="H24" s="7" t="s">
        <v>30</v>
      </c>
      <c r="I24" s="6" t="s">
        <v>31</v>
      </c>
      <c r="J24" s="8">
        <v>1</v>
      </c>
      <c r="K24" s="8">
        <v>147</v>
      </c>
      <c r="L24" s="8">
        <v>2022</v>
      </c>
      <c r="M24" s="6" t="s">
        <v>215</v>
      </c>
      <c r="N24" s="6" t="s">
        <v>59</v>
      </c>
      <c r="O24" s="6" t="s">
        <v>68</v>
      </c>
      <c r="P24" s="7" t="s">
        <v>35</v>
      </c>
      <c r="Q24" s="6" t="s">
        <v>36</v>
      </c>
      <c r="R24" s="9" t="s">
        <v>216</v>
      </c>
      <c r="S24" s="10"/>
      <c r="T24" s="7"/>
      <c r="U24" s="11" t="str">
        <f>HYPERLINK("https://media.infra-m.ru/1845/1845801/cover/1845801.jpg","Обложка")</f>
        <v>Обложка</v>
      </c>
      <c r="V24" s="11" t="str">
        <f>HYPERLINK("https://znanium.com/catalog/product/1845801","Ознакомиться")</f>
        <v>Ознакомиться</v>
      </c>
      <c r="W24" s="6" t="s">
        <v>217</v>
      </c>
      <c r="X24" s="7" t="s">
        <v>53</v>
      </c>
      <c r="Y24" s="7"/>
      <c r="Z24" s="7"/>
    </row>
    <row r="25" spans="1:26" s="4" customFormat="1" ht="40.5" customHeight="1">
      <c r="A25" s="5">
        <v>0</v>
      </c>
      <c r="B25" s="6" t="s">
        <v>218</v>
      </c>
      <c r="C25" s="13">
        <v>75</v>
      </c>
      <c r="D25" s="6" t="s">
        <v>219</v>
      </c>
      <c r="E25" s="6" t="s">
        <v>220</v>
      </c>
      <c r="F25" s="6" t="s">
        <v>221</v>
      </c>
      <c r="G25" s="7" t="s">
        <v>29</v>
      </c>
      <c r="H25" s="7" t="s">
        <v>30</v>
      </c>
      <c r="I25" s="6" t="s">
        <v>31</v>
      </c>
      <c r="J25" s="8">
        <v>1</v>
      </c>
      <c r="K25" s="8">
        <v>296</v>
      </c>
      <c r="L25" s="8">
        <v>2022</v>
      </c>
      <c r="M25" s="6" t="s">
        <v>222</v>
      </c>
      <c r="N25" s="6" t="s">
        <v>126</v>
      </c>
      <c r="O25" s="6" t="s">
        <v>223</v>
      </c>
      <c r="P25" s="7" t="s">
        <v>35</v>
      </c>
      <c r="Q25" s="6" t="s">
        <v>36</v>
      </c>
      <c r="R25" s="9" t="s">
        <v>224</v>
      </c>
      <c r="S25" s="10"/>
      <c r="T25" s="7"/>
      <c r="U25" s="11" t="str">
        <f>HYPERLINK("https://media.infra-m.ru/1852/1852615/cover/1852615.jpg","Обложка")</f>
        <v>Обложка</v>
      </c>
      <c r="V25" s="11" t="str">
        <f>HYPERLINK("https://znanium.com/catalog/product/1852615","Ознакомиться")</f>
        <v>Ознакомиться</v>
      </c>
      <c r="W25" s="6" t="s">
        <v>225</v>
      </c>
      <c r="X25" s="7" t="s">
        <v>53</v>
      </c>
      <c r="Y25" s="7"/>
      <c r="Z25" s="7"/>
    </row>
    <row r="26" spans="1:26" s="4" customFormat="1" ht="42.75" customHeight="1">
      <c r="A26" s="5">
        <v>0</v>
      </c>
      <c r="B26" s="6" t="s">
        <v>226</v>
      </c>
      <c r="C26" s="13">
        <v>42</v>
      </c>
      <c r="D26" s="6" t="s">
        <v>227</v>
      </c>
      <c r="E26" s="6" t="s">
        <v>228</v>
      </c>
      <c r="F26" s="6" t="s">
        <v>229</v>
      </c>
      <c r="G26" s="7" t="s">
        <v>29</v>
      </c>
      <c r="H26" s="7" t="s">
        <v>30</v>
      </c>
      <c r="I26" s="6" t="s">
        <v>31</v>
      </c>
      <c r="J26" s="8">
        <v>1</v>
      </c>
      <c r="K26" s="8">
        <v>173</v>
      </c>
      <c r="L26" s="8">
        <v>2022</v>
      </c>
      <c r="M26" s="6" t="s">
        <v>230</v>
      </c>
      <c r="N26" s="6" t="s">
        <v>59</v>
      </c>
      <c r="O26" s="6" t="s">
        <v>231</v>
      </c>
      <c r="P26" s="7" t="s">
        <v>35</v>
      </c>
      <c r="Q26" s="6" t="s">
        <v>36</v>
      </c>
      <c r="R26" s="9" t="s">
        <v>232</v>
      </c>
      <c r="S26" s="10"/>
      <c r="T26" s="7"/>
      <c r="U26" s="11" t="str">
        <f>HYPERLINK("https://media.infra-m.ru/1842/1842565/cover/1842565.jpg","Обложка")</f>
        <v>Обложка</v>
      </c>
      <c r="V26" s="11" t="str">
        <f>HYPERLINK("https://znanium.com/catalog/product/1842565","Ознакомиться")</f>
        <v>Ознакомиться</v>
      </c>
      <c r="W26" s="6" t="s">
        <v>233</v>
      </c>
      <c r="X26" s="7" t="s">
        <v>53</v>
      </c>
      <c r="Y26" s="7"/>
      <c r="Z26" s="7"/>
    </row>
    <row r="27" spans="1:26" s="4" customFormat="1" ht="49.5" customHeight="1">
      <c r="A27" s="5">
        <v>0</v>
      </c>
      <c r="B27" s="6" t="s">
        <v>234</v>
      </c>
      <c r="C27" s="13">
        <v>52.199999999999996</v>
      </c>
      <c r="D27" s="6" t="s">
        <v>235</v>
      </c>
      <c r="E27" s="6" t="s">
        <v>236</v>
      </c>
      <c r="F27" s="6" t="s">
        <v>237</v>
      </c>
      <c r="G27" s="7" t="s">
        <v>44</v>
      </c>
      <c r="H27" s="7" t="s">
        <v>30</v>
      </c>
      <c r="I27" s="6" t="s">
        <v>238</v>
      </c>
      <c r="J27" s="8">
        <v>1</v>
      </c>
      <c r="K27" s="8">
        <v>214</v>
      </c>
      <c r="L27" s="8">
        <v>2022</v>
      </c>
      <c r="M27" s="6" t="s">
        <v>239</v>
      </c>
      <c r="N27" s="6" t="s">
        <v>59</v>
      </c>
      <c r="O27" s="6" t="s">
        <v>68</v>
      </c>
      <c r="P27" s="7" t="s">
        <v>48</v>
      </c>
      <c r="Q27" s="6" t="s">
        <v>240</v>
      </c>
      <c r="R27" s="9" t="s">
        <v>241</v>
      </c>
      <c r="S27" s="10" t="s">
        <v>242</v>
      </c>
      <c r="T27" s="7"/>
      <c r="U27" s="11" t="str">
        <f>HYPERLINK("https://media.infra-m.ru/1134/1134545/cover/1134545.jpg","Обложка")</f>
        <v>Обложка</v>
      </c>
      <c r="V27" s="11" t="str">
        <f>HYPERLINK("https://znanium.com/catalog/product/1134545","Ознакомиться")</f>
        <v>Ознакомиться</v>
      </c>
      <c r="W27" s="6" t="s">
        <v>243</v>
      </c>
      <c r="X27" s="7" t="s">
        <v>53</v>
      </c>
      <c r="Y27" s="7"/>
      <c r="Z27" s="7"/>
    </row>
    <row r="28" spans="1:26" s="4" customFormat="1" ht="49.5" customHeight="1">
      <c r="A28" s="5">
        <v>0</v>
      </c>
      <c r="B28" s="6" t="s">
        <v>244</v>
      </c>
      <c r="C28" s="13">
        <v>133.68</v>
      </c>
      <c r="D28" s="6" t="s">
        <v>245</v>
      </c>
      <c r="E28" s="6" t="s">
        <v>246</v>
      </c>
      <c r="F28" s="6" t="s">
        <v>247</v>
      </c>
      <c r="G28" s="7" t="s">
        <v>44</v>
      </c>
      <c r="H28" s="7" t="s">
        <v>183</v>
      </c>
      <c r="I28" s="6"/>
      <c r="J28" s="8">
        <v>1</v>
      </c>
      <c r="K28" s="8">
        <v>568</v>
      </c>
      <c r="L28" s="8">
        <v>2022</v>
      </c>
      <c r="M28" s="6" t="s">
        <v>248</v>
      </c>
      <c r="N28" s="6" t="s">
        <v>59</v>
      </c>
      <c r="O28" s="6" t="s">
        <v>60</v>
      </c>
      <c r="P28" s="7" t="s">
        <v>35</v>
      </c>
      <c r="Q28" s="6" t="s">
        <v>36</v>
      </c>
      <c r="R28" s="9" t="s">
        <v>249</v>
      </c>
      <c r="S28" s="10"/>
      <c r="T28" s="7"/>
      <c r="U28" s="11" t="str">
        <f>HYPERLINK("https://media.infra-m.ru/1871/1871318/cover/1871318.jpg","Обложка")</f>
        <v>Обложка</v>
      </c>
      <c r="V28" s="11" t="str">
        <f>HYPERLINK("https://znanium.com/catalog/product/1859092","Ознакомиться")</f>
        <v>Ознакомиться</v>
      </c>
      <c r="W28" s="6" t="s">
        <v>250</v>
      </c>
      <c r="X28" s="7" t="s">
        <v>53</v>
      </c>
      <c r="Y28" s="7"/>
      <c r="Z28" s="7"/>
    </row>
    <row r="29" spans="1:26" s="4" customFormat="1" ht="49.5" customHeight="1">
      <c r="A29" s="5">
        <v>0</v>
      </c>
      <c r="B29" s="6" t="s">
        <v>251</v>
      </c>
      <c r="C29" s="13">
        <v>121.8</v>
      </c>
      <c r="D29" s="6" t="s">
        <v>252</v>
      </c>
      <c r="E29" s="6" t="s">
        <v>253</v>
      </c>
      <c r="F29" s="6" t="s">
        <v>254</v>
      </c>
      <c r="G29" s="7" t="s">
        <v>44</v>
      </c>
      <c r="H29" s="7" t="s">
        <v>30</v>
      </c>
      <c r="I29" s="6" t="s">
        <v>76</v>
      </c>
      <c r="J29" s="8">
        <v>1</v>
      </c>
      <c r="K29" s="8">
        <v>532</v>
      </c>
      <c r="L29" s="8">
        <v>2022</v>
      </c>
      <c r="M29" s="6" t="s">
        <v>255</v>
      </c>
      <c r="N29" s="6" t="s">
        <v>59</v>
      </c>
      <c r="O29" s="6" t="s">
        <v>60</v>
      </c>
      <c r="P29" s="7" t="s">
        <v>136</v>
      </c>
      <c r="Q29" s="6" t="s">
        <v>78</v>
      </c>
      <c r="R29" s="9" t="s">
        <v>256</v>
      </c>
      <c r="S29" s="10" t="s">
        <v>257</v>
      </c>
      <c r="T29" s="7"/>
      <c r="U29" s="11" t="str">
        <f>HYPERLINK("https://media.infra-m.ru/1862/1862667/cover/1862667.jpg","Обложка")</f>
        <v>Обложка</v>
      </c>
      <c r="V29" s="11" t="str">
        <f>HYPERLINK("https://znanium.com/catalog/product/1862667","Ознакомиться")</f>
        <v>Ознакомиться</v>
      </c>
      <c r="W29" s="6" t="s">
        <v>258</v>
      </c>
      <c r="X29" s="7" t="s">
        <v>39</v>
      </c>
      <c r="Y29" s="7"/>
      <c r="Z29" s="7" t="s">
        <v>82</v>
      </c>
    </row>
    <row r="30" spans="1:26" s="4" customFormat="1" ht="40.5" customHeight="1">
      <c r="A30" s="5">
        <v>0</v>
      </c>
      <c r="B30" s="6" t="s">
        <v>259</v>
      </c>
      <c r="C30" s="13">
        <v>77.39999999999999</v>
      </c>
      <c r="D30" s="6" t="s">
        <v>260</v>
      </c>
      <c r="E30" s="6" t="s">
        <v>261</v>
      </c>
      <c r="F30" s="6" t="s">
        <v>262</v>
      </c>
      <c r="G30" s="7" t="s">
        <v>29</v>
      </c>
      <c r="H30" s="7" t="s">
        <v>30</v>
      </c>
      <c r="I30" s="6" t="s">
        <v>31</v>
      </c>
      <c r="J30" s="8">
        <v>1</v>
      </c>
      <c r="K30" s="8">
        <v>326</v>
      </c>
      <c r="L30" s="8">
        <v>2022</v>
      </c>
      <c r="M30" s="6" t="s">
        <v>263</v>
      </c>
      <c r="N30" s="6" t="s">
        <v>126</v>
      </c>
      <c r="O30" s="6" t="s">
        <v>223</v>
      </c>
      <c r="P30" s="7" t="s">
        <v>35</v>
      </c>
      <c r="Q30" s="6" t="s">
        <v>36</v>
      </c>
      <c r="R30" s="9" t="s">
        <v>264</v>
      </c>
      <c r="S30" s="10"/>
      <c r="T30" s="7"/>
      <c r="U30" s="11" t="str">
        <f>HYPERLINK("https://media.infra-m.ru/1836/1836246/cover/1836246.jpg","Обложка")</f>
        <v>Обложка</v>
      </c>
      <c r="V30" s="11" t="str">
        <f>HYPERLINK("https://znanium.com/catalog/product/1836246","Ознакомиться")</f>
        <v>Ознакомиться</v>
      </c>
      <c r="W30" s="6" t="s">
        <v>265</v>
      </c>
      <c r="X30" s="7" t="s">
        <v>53</v>
      </c>
      <c r="Y30" s="7"/>
      <c r="Z30" s="7"/>
    </row>
    <row r="31" spans="1:26" s="4" customFormat="1" ht="49.5" customHeight="1">
      <c r="A31" s="5">
        <v>0</v>
      </c>
      <c r="B31" s="6" t="s">
        <v>266</v>
      </c>
      <c r="C31" s="13">
        <v>83.39999999999999</v>
      </c>
      <c r="D31" s="6" t="s">
        <v>267</v>
      </c>
      <c r="E31" s="6" t="s">
        <v>268</v>
      </c>
      <c r="F31" s="6" t="s">
        <v>269</v>
      </c>
      <c r="G31" s="7" t="s">
        <v>44</v>
      </c>
      <c r="H31" s="7" t="s">
        <v>30</v>
      </c>
      <c r="I31" s="6" t="s">
        <v>270</v>
      </c>
      <c r="J31" s="8">
        <v>1</v>
      </c>
      <c r="K31" s="8">
        <v>355</v>
      </c>
      <c r="L31" s="8">
        <v>2022</v>
      </c>
      <c r="M31" s="6" t="s">
        <v>271</v>
      </c>
      <c r="N31" s="6" t="s">
        <v>126</v>
      </c>
      <c r="O31" s="6" t="s">
        <v>272</v>
      </c>
      <c r="P31" s="7" t="s">
        <v>48</v>
      </c>
      <c r="Q31" s="6" t="s">
        <v>240</v>
      </c>
      <c r="R31" s="9" t="s">
        <v>273</v>
      </c>
      <c r="S31" s="10" t="s">
        <v>274</v>
      </c>
      <c r="T31" s="7" t="s">
        <v>98</v>
      </c>
      <c r="U31" s="11" t="str">
        <f>HYPERLINK("https://media.infra-m.ru/1085/1085526/cover/1085526.jpg","Обложка")</f>
        <v>Обложка</v>
      </c>
      <c r="V31" s="11" t="str">
        <f>HYPERLINK("https://znanium.com/catalog/product/1085526","Ознакомиться")</f>
        <v>Ознакомиться</v>
      </c>
      <c r="W31" s="6" t="s">
        <v>275</v>
      </c>
      <c r="X31" s="7" t="s">
        <v>53</v>
      </c>
      <c r="Y31" s="7"/>
      <c r="Z31" s="7"/>
    </row>
    <row r="32" spans="1:26" s="4" customFormat="1" ht="40.5" customHeight="1">
      <c r="A32" s="5">
        <v>0</v>
      </c>
      <c r="B32" s="6" t="s">
        <v>276</v>
      </c>
      <c r="C32" s="13">
        <v>97.2</v>
      </c>
      <c r="D32" s="6" t="s">
        <v>277</v>
      </c>
      <c r="E32" s="6" t="s">
        <v>278</v>
      </c>
      <c r="F32" s="6" t="s">
        <v>279</v>
      </c>
      <c r="G32" s="7" t="s">
        <v>29</v>
      </c>
      <c r="H32" s="7" t="s">
        <v>30</v>
      </c>
      <c r="I32" s="6" t="s">
        <v>31</v>
      </c>
      <c r="J32" s="8">
        <v>1</v>
      </c>
      <c r="K32" s="8">
        <v>413</v>
      </c>
      <c r="L32" s="8">
        <v>2022</v>
      </c>
      <c r="M32" s="6" t="s">
        <v>280</v>
      </c>
      <c r="N32" s="6" t="s">
        <v>110</v>
      </c>
      <c r="O32" s="6" t="s">
        <v>119</v>
      </c>
      <c r="P32" s="7" t="s">
        <v>35</v>
      </c>
      <c r="Q32" s="6" t="s">
        <v>36</v>
      </c>
      <c r="R32" s="9" t="s">
        <v>281</v>
      </c>
      <c r="S32" s="10"/>
      <c r="T32" s="7"/>
      <c r="U32" s="11" t="str">
        <f>HYPERLINK("https://media.infra-m.ru/1544/1544136/cover/1544136.jpg","Обложка")</f>
        <v>Обложка</v>
      </c>
      <c r="V32" s="11" t="str">
        <f>HYPERLINK("https://znanium.com/catalog/product/1544136","Ознакомиться")</f>
        <v>Ознакомиться</v>
      </c>
      <c r="W32" s="6" t="s">
        <v>282</v>
      </c>
      <c r="X32" s="7" t="s">
        <v>53</v>
      </c>
      <c r="Y32" s="7"/>
      <c r="Z32" s="7"/>
    </row>
    <row r="33" spans="1:26" s="4" customFormat="1" ht="40.5" customHeight="1">
      <c r="A33" s="5">
        <v>0</v>
      </c>
      <c r="B33" s="6" t="s">
        <v>283</v>
      </c>
      <c r="C33" s="13">
        <v>49.199999999999996</v>
      </c>
      <c r="D33" s="6" t="s">
        <v>284</v>
      </c>
      <c r="E33" s="6" t="s">
        <v>285</v>
      </c>
      <c r="F33" s="6" t="s">
        <v>286</v>
      </c>
      <c r="G33" s="7" t="s">
        <v>44</v>
      </c>
      <c r="H33" s="7" t="s">
        <v>30</v>
      </c>
      <c r="I33" s="6" t="s">
        <v>175</v>
      </c>
      <c r="J33" s="8">
        <v>1</v>
      </c>
      <c r="K33" s="8">
        <v>192</v>
      </c>
      <c r="L33" s="8">
        <v>2022</v>
      </c>
      <c r="M33" s="6" t="s">
        <v>287</v>
      </c>
      <c r="N33" s="6" t="s">
        <v>59</v>
      </c>
      <c r="O33" s="6" t="s">
        <v>60</v>
      </c>
      <c r="P33" s="7" t="s">
        <v>35</v>
      </c>
      <c r="Q33" s="6" t="s">
        <v>36</v>
      </c>
      <c r="R33" s="9" t="s">
        <v>288</v>
      </c>
      <c r="S33" s="10"/>
      <c r="T33" s="7"/>
      <c r="U33" s="11" t="str">
        <f>HYPERLINK("https://media.infra-m.ru/1867/1867000/cover/1867000.jpg","Обложка")</f>
        <v>Обложка</v>
      </c>
      <c r="V33" s="11" t="str">
        <f>HYPERLINK("https://znanium.com/catalog/product/1867000","Ознакомиться")</f>
        <v>Ознакомиться</v>
      </c>
      <c r="W33" s="6" t="s">
        <v>178</v>
      </c>
      <c r="X33" s="7" t="s">
        <v>53</v>
      </c>
      <c r="Y33" s="7"/>
      <c r="Z33" s="7"/>
    </row>
    <row r="34" spans="1:26" s="4" customFormat="1" ht="49.5" customHeight="1">
      <c r="A34" s="5">
        <v>0</v>
      </c>
      <c r="B34" s="6" t="s">
        <v>289</v>
      </c>
      <c r="C34" s="13">
        <v>71.394</v>
      </c>
      <c r="D34" s="6" t="s">
        <v>290</v>
      </c>
      <c r="E34" s="6" t="s">
        <v>291</v>
      </c>
      <c r="F34" s="6" t="s">
        <v>292</v>
      </c>
      <c r="G34" s="7" t="s">
        <v>44</v>
      </c>
      <c r="H34" s="7" t="s">
        <v>183</v>
      </c>
      <c r="I34" s="6"/>
      <c r="J34" s="8">
        <v>1</v>
      </c>
      <c r="K34" s="8">
        <v>296</v>
      </c>
      <c r="L34" s="8">
        <v>2022</v>
      </c>
      <c r="M34" s="6" t="s">
        <v>293</v>
      </c>
      <c r="N34" s="6" t="s">
        <v>59</v>
      </c>
      <c r="O34" s="6" t="s">
        <v>60</v>
      </c>
      <c r="P34" s="7" t="s">
        <v>48</v>
      </c>
      <c r="Q34" s="6" t="s">
        <v>49</v>
      </c>
      <c r="R34" s="9" t="s">
        <v>294</v>
      </c>
      <c r="S34" s="10"/>
      <c r="T34" s="7"/>
      <c r="U34" s="11" t="str">
        <f>HYPERLINK("https://media.infra-m.ru/1860/1860797/cover/1860797.jpg","Обложка")</f>
        <v>Обложка</v>
      </c>
      <c r="V34" s="11" t="str">
        <f>HYPERLINK("https://znanium.com/catalog/product/1860797","Ознакомиться")</f>
        <v>Ознакомиться</v>
      </c>
      <c r="W34" s="6" t="s">
        <v>295</v>
      </c>
      <c r="X34" s="7" t="s">
        <v>53</v>
      </c>
      <c r="Y34" s="7"/>
      <c r="Z34" s="7"/>
    </row>
  </sheetData>
  <sheetProtection/>
  <mergeCells count="1">
    <mergeCell ref="A1:Q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2022-03-27T20:45:57Z</cp:lastPrinted>
  <dcterms:created xsi:type="dcterms:W3CDTF">2022-03-27T20:45:57Z</dcterms:created>
  <dcterms:modified xsi:type="dcterms:W3CDTF">2022-03-29T06:54:39Z</dcterms:modified>
  <cp:category/>
  <cp:version/>
  <cp:contentType/>
  <cp:contentStatus/>
  <cp:revision>1</cp:revision>
</cp:coreProperties>
</file>